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15120" windowHeight="10290" activeTab="1"/>
  </bookViews>
  <sheets>
    <sheet name="Total" sheetId="1" r:id="rId1"/>
    <sheet name="Dog-leg" sheetId="2" r:id="rId2"/>
    <sheet name="interface PCB" sheetId="3" r:id="rId3"/>
    <sheet name="Fibres" sheetId="4" r:id="rId4"/>
  </sheets>
  <definedNames/>
  <calcPr fullCalcOnLoad="1"/>
</workbook>
</file>

<file path=xl/sharedStrings.xml><?xml version="1.0" encoding="utf-8"?>
<sst xmlns="http://schemas.openxmlformats.org/spreadsheetml/2006/main" count="104" uniqueCount="69">
  <si>
    <t>layer</t>
  </si>
  <si>
    <t>material</t>
  </si>
  <si>
    <t>X0</t>
  </si>
  <si>
    <t>area(mm**2)</t>
  </si>
  <si>
    <t>X0(mm)</t>
  </si>
  <si>
    <t>%X0 averaged over module</t>
  </si>
  <si>
    <t xml:space="preserve">thickness(mm) </t>
  </si>
  <si>
    <t>%X0  averaged over module</t>
  </si>
  <si>
    <t>Power and Ground</t>
  </si>
  <si>
    <t>Cu</t>
  </si>
  <si>
    <t xml:space="preserve">Other lines on power </t>
  </si>
  <si>
    <t>Heat sink layer</t>
  </si>
  <si>
    <t>Screen layer</t>
  </si>
  <si>
    <t>Pads</t>
  </si>
  <si>
    <t>Pb/Sn solder</t>
  </si>
  <si>
    <t>Ni</t>
  </si>
  <si>
    <t>DORIC4A &amp; VDC</t>
  </si>
  <si>
    <t>Si</t>
  </si>
  <si>
    <t>sub-total</t>
  </si>
  <si>
    <t>kapton</t>
  </si>
  <si>
    <t>adhesive</t>
  </si>
  <si>
    <t>Connectors</t>
  </si>
  <si>
    <t>number pins</t>
  </si>
  <si>
    <t>X0 (gm/cm2)</t>
  </si>
  <si>
    <t xml:space="preserve">module </t>
  </si>
  <si>
    <t>lmt  I/f board</t>
  </si>
  <si>
    <t>Dog-leg</t>
  </si>
  <si>
    <t>Total</t>
  </si>
  <si>
    <t>top</t>
  </si>
  <si>
    <t>bottom</t>
  </si>
  <si>
    <t>pads</t>
  </si>
  <si>
    <t>PCB</t>
  </si>
  <si>
    <t>FR4</t>
  </si>
  <si>
    <t>connectors</t>
  </si>
  <si>
    <t>dog-leg connector</t>
  </si>
  <si>
    <t>number of pins</t>
  </si>
  <si>
    <t>X0 (gm/cm**2)</t>
  </si>
  <si>
    <t xml:space="preserve">Total </t>
  </si>
  <si>
    <t>I/F PCB</t>
  </si>
  <si>
    <t>Total X0 Results</t>
  </si>
  <si>
    <t xml:space="preserve">Component </t>
  </si>
  <si>
    <t>dog-legs</t>
  </si>
  <si>
    <t>Fibres</t>
  </si>
  <si>
    <t>fibre core</t>
  </si>
  <si>
    <t>SiO2</t>
  </si>
  <si>
    <t>fibre clad</t>
  </si>
  <si>
    <t>plastic</t>
  </si>
  <si>
    <t>composition</t>
  </si>
  <si>
    <t>Thickness</t>
  </si>
  <si>
    <t>packing fraction</t>
  </si>
  <si>
    <t>furcation tubing</t>
  </si>
  <si>
    <t>Grand Total</t>
  </si>
  <si>
    <t>% X0 averaged over module</t>
  </si>
  <si>
    <t>phospher/bronze</t>
  </si>
  <si>
    <t>type</t>
  </si>
  <si>
    <t>wt of pin(gm)</t>
  </si>
  <si>
    <t>weight/pin (gm)</t>
  </si>
  <si>
    <t>redundancy arms</t>
  </si>
  <si>
    <t>solder</t>
  </si>
  <si>
    <t>thermal via</t>
  </si>
  <si>
    <t>Ceramic heat spreader</t>
  </si>
  <si>
    <t>AlN</t>
  </si>
  <si>
    <t>70%Pb30%Sn0.5%Ag</t>
  </si>
  <si>
    <t>opto-package-base</t>
  </si>
  <si>
    <t>opto-package-cover</t>
  </si>
  <si>
    <t>Cu opto base</t>
  </si>
  <si>
    <t>Cu opto cover</t>
  </si>
  <si>
    <t>opto lid</t>
  </si>
  <si>
    <t>rigid area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</si>
</sst>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00"/>
    <numFmt numFmtId="174" formatCode="0.00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74" fontId="0" fillId="0" borderId="0" xfId="0" applyNumberFormat="1" applyAlignment="1">
      <alignment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18" sqref="B18"/>
    </sheetView>
  </sheetViews>
  <sheetFormatPr defaultColWidth="9.140625" defaultRowHeight="12.75"/>
  <cols>
    <col min="1" max="1" width="19.421875" style="0" customWidth="1"/>
    <col min="2" max="2" width="27.421875" style="0" customWidth="1"/>
  </cols>
  <sheetData>
    <row r="1" ht="12.75">
      <c r="B1" s="4" t="s">
        <v>39</v>
      </c>
    </row>
    <row r="3" spans="1:2" ht="12.75">
      <c r="A3" s="4" t="s">
        <v>40</v>
      </c>
      <c r="B3" s="4" t="s">
        <v>52</v>
      </c>
    </row>
    <row r="4" spans="1:2" ht="12.75">
      <c r="A4" t="s">
        <v>41</v>
      </c>
      <c r="B4" s="3">
        <f>'Dog-leg'!F30</f>
        <v>0.32478439622052535</v>
      </c>
    </row>
    <row r="5" spans="1:2" ht="12.75">
      <c r="A5" t="s">
        <v>38</v>
      </c>
      <c r="B5" s="3">
        <f>'interface PCB'!F16</f>
        <v>0.04757349252287295</v>
      </c>
    </row>
    <row r="6" spans="1:2" ht="12.75">
      <c r="A6" t="s">
        <v>42</v>
      </c>
      <c r="B6" s="3">
        <f>Fibres!F8</f>
        <v>0.0027077079482439926</v>
      </c>
    </row>
    <row r="7" spans="1:2" ht="12.75">
      <c r="A7" s="4" t="s">
        <v>51</v>
      </c>
      <c r="B7" s="5">
        <f>SUM(B4:B6)</f>
        <v>0.3750655966916423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19.421875" style="0" customWidth="1"/>
    <col min="2" max="2" width="20.7109375" style="0" customWidth="1"/>
    <col min="3" max="4" width="15.7109375" style="0" customWidth="1"/>
    <col min="5" max="5" width="17.140625" style="0" customWidth="1"/>
    <col min="6" max="6" width="30.28125" style="0" customWidth="1"/>
    <col min="7" max="7" width="15.7109375" style="0" customWidth="1"/>
  </cols>
  <sheetData>
    <row r="1" ht="15.75">
      <c r="C1" s="7" t="s">
        <v>26</v>
      </c>
    </row>
    <row r="3" spans="1:7" ht="12.75">
      <c r="A3" s="2" t="s">
        <v>0</v>
      </c>
      <c r="B3" s="2" t="s">
        <v>1</v>
      </c>
      <c r="C3" s="2" t="s">
        <v>4</v>
      </c>
      <c r="D3" s="2" t="s">
        <v>3</v>
      </c>
      <c r="E3" s="2" t="s">
        <v>6</v>
      </c>
      <c r="F3" s="2" t="s">
        <v>7</v>
      </c>
      <c r="G3" s="1"/>
    </row>
    <row r="4" spans="1:6" ht="12.75">
      <c r="A4" t="s">
        <v>8</v>
      </c>
      <c r="B4" t="s">
        <v>9</v>
      </c>
      <c r="C4">
        <v>14.3</v>
      </c>
      <c r="D4">
        <v>2424</v>
      </c>
      <c r="E4">
        <v>0.022</v>
      </c>
      <c r="F4" s="3">
        <f>(E4/C4)*(D4/(60*120))*100</f>
        <v>0.05179487179487179</v>
      </c>
    </row>
    <row r="5" spans="1:6" ht="12.75">
      <c r="A5" t="s">
        <v>10</v>
      </c>
      <c r="B5" t="s">
        <v>9</v>
      </c>
      <c r="C5">
        <v>14.3</v>
      </c>
      <c r="D5">
        <v>370</v>
      </c>
      <c r="E5">
        <v>0.022</v>
      </c>
      <c r="F5" s="3">
        <f aca="true" t="shared" si="0" ref="F5:F16">(E5/C5)*(D5/(60*120))*100</f>
        <v>0.007905982905982906</v>
      </c>
    </row>
    <row r="6" spans="1:6" ht="12.75">
      <c r="A6" t="s">
        <v>11</v>
      </c>
      <c r="B6" t="s">
        <v>9</v>
      </c>
      <c r="C6">
        <v>14.3</v>
      </c>
      <c r="D6">
        <v>375</v>
      </c>
      <c r="E6">
        <v>0.022</v>
      </c>
      <c r="F6" s="3">
        <f t="shared" si="0"/>
        <v>0.008012820512820512</v>
      </c>
    </row>
    <row r="7" spans="1:6" ht="12.75">
      <c r="A7" t="s">
        <v>12</v>
      </c>
      <c r="B7" t="s">
        <v>9</v>
      </c>
      <c r="C7">
        <v>14.3</v>
      </c>
      <c r="D7">
        <v>959</v>
      </c>
      <c r="E7">
        <v>0.022</v>
      </c>
      <c r="F7" s="3">
        <f t="shared" si="0"/>
        <v>0.02049145299145299</v>
      </c>
    </row>
    <row r="8" spans="1:6" ht="12.75">
      <c r="A8" t="s">
        <v>13</v>
      </c>
      <c r="B8" t="s">
        <v>15</v>
      </c>
      <c r="C8">
        <v>14.3</v>
      </c>
      <c r="D8">
        <v>291</v>
      </c>
      <c r="E8">
        <v>0.006</v>
      </c>
      <c r="F8" s="3">
        <f t="shared" si="0"/>
        <v>0.0016958041958041955</v>
      </c>
    </row>
    <row r="9" spans="1:6" ht="12.75">
      <c r="A9" t="s">
        <v>16</v>
      </c>
      <c r="B9" t="s">
        <v>17</v>
      </c>
      <c r="C9">
        <v>93.6</v>
      </c>
      <c r="D9">
        <v>9.5</v>
      </c>
      <c r="E9">
        <v>0.3</v>
      </c>
      <c r="F9" s="3">
        <f t="shared" si="0"/>
        <v>0.00042289886039886045</v>
      </c>
    </row>
    <row r="10" spans="1:6" ht="12.75">
      <c r="A10" t="s">
        <v>19</v>
      </c>
      <c r="B10" t="s">
        <v>19</v>
      </c>
      <c r="C10">
        <v>284</v>
      </c>
      <c r="D10">
        <v>3836</v>
      </c>
      <c r="E10">
        <v>0.125</v>
      </c>
      <c r="F10" s="3">
        <f t="shared" si="0"/>
        <v>0.02344972613458529</v>
      </c>
    </row>
    <row r="11" spans="1:6" ht="12.75">
      <c r="A11" t="s">
        <v>20</v>
      </c>
      <c r="B11" t="s">
        <v>20</v>
      </c>
      <c r="C11">
        <v>250</v>
      </c>
      <c r="D11">
        <v>3836</v>
      </c>
      <c r="E11">
        <v>0.125</v>
      </c>
      <c r="F11" s="3">
        <f t="shared" si="0"/>
        <v>0.026638888888888893</v>
      </c>
    </row>
    <row r="12" spans="1:6" ht="12.75">
      <c r="A12" t="s">
        <v>58</v>
      </c>
      <c r="B12" t="s">
        <v>62</v>
      </c>
      <c r="C12">
        <v>9.12</v>
      </c>
      <c r="D12">
        <v>105</v>
      </c>
      <c r="E12">
        <v>0.06</v>
      </c>
      <c r="F12" s="3">
        <f t="shared" si="0"/>
        <v>0.009594298245614037</v>
      </c>
    </row>
    <row r="13" spans="1:6" ht="12.75">
      <c r="A13" t="s">
        <v>60</v>
      </c>
      <c r="B13" t="s">
        <v>61</v>
      </c>
      <c r="C13">
        <v>83.8</v>
      </c>
      <c r="D13">
        <v>486</v>
      </c>
      <c r="E13">
        <v>0.5</v>
      </c>
      <c r="F13" s="3">
        <f t="shared" si="0"/>
        <v>0.04027446300715991</v>
      </c>
    </row>
    <row r="14" spans="1:6" ht="12.75">
      <c r="A14" t="s">
        <v>59</v>
      </c>
      <c r="B14" t="s">
        <v>62</v>
      </c>
      <c r="C14">
        <v>9.12</v>
      </c>
      <c r="D14">
        <v>1.4</v>
      </c>
      <c r="E14">
        <v>0.38</v>
      </c>
      <c r="F14" s="3">
        <f t="shared" si="0"/>
        <v>0.0008101851851851852</v>
      </c>
    </row>
    <row r="15" spans="1:6" ht="12.75">
      <c r="A15" t="s">
        <v>68</v>
      </c>
      <c r="B15" t="s">
        <v>32</v>
      </c>
      <c r="C15">
        <v>330</v>
      </c>
      <c r="D15">
        <v>528.8</v>
      </c>
      <c r="E15">
        <v>0.8</v>
      </c>
      <c r="F15" s="3">
        <f t="shared" si="0"/>
        <v>0.017804713804713802</v>
      </c>
    </row>
    <row r="16" spans="1:6" ht="12.75">
      <c r="A16" t="s">
        <v>63</v>
      </c>
      <c r="B16" t="s">
        <v>32</v>
      </c>
      <c r="C16">
        <v>330</v>
      </c>
      <c r="D16">
        <v>38.6</v>
      </c>
      <c r="E16">
        <v>0.492</v>
      </c>
      <c r="F16" s="3">
        <f t="shared" si="0"/>
        <v>0.0007992929292929294</v>
      </c>
    </row>
    <row r="17" spans="1:6" ht="12.75">
      <c r="A17" t="s">
        <v>64</v>
      </c>
      <c r="B17" t="s">
        <v>32</v>
      </c>
      <c r="C17">
        <v>330</v>
      </c>
      <c r="D17">
        <v>24</v>
      </c>
      <c r="E17">
        <v>0.428</v>
      </c>
      <c r="F17" s="3">
        <f>(E17/C17)*(D17/(60*120))*100</f>
        <v>0.00043232323232323235</v>
      </c>
    </row>
    <row r="18" spans="1:6" ht="12.75">
      <c r="A18" t="s">
        <v>65</v>
      </c>
      <c r="B18" t="s">
        <v>9</v>
      </c>
      <c r="C18">
        <v>14.3</v>
      </c>
      <c r="D18">
        <v>5</v>
      </c>
      <c r="E18">
        <v>0.146</v>
      </c>
      <c r="F18" s="3">
        <f>(E18/C18)*(D18/(60*120))*100</f>
        <v>0.000709013209013209</v>
      </c>
    </row>
    <row r="19" spans="1:6" ht="12.75">
      <c r="A19" t="s">
        <v>66</v>
      </c>
      <c r="B19" t="s">
        <v>9</v>
      </c>
      <c r="C19">
        <v>14.3</v>
      </c>
      <c r="D19">
        <v>5</v>
      </c>
      <c r="E19">
        <v>0.11</v>
      </c>
      <c r="F19" s="3">
        <f>(E19/C19)*(D19/(60*120))*100</f>
        <v>0.0005341880341880342</v>
      </c>
    </row>
    <row r="20" spans="1:6" ht="12.75">
      <c r="A20" t="s">
        <v>67</v>
      </c>
      <c r="B20" t="s">
        <v>46</v>
      </c>
      <c r="C20">
        <v>479</v>
      </c>
      <c r="D20">
        <v>26</v>
      </c>
      <c r="E20">
        <v>0.7</v>
      </c>
      <c r="F20" s="3">
        <f>(E20/C20)*(D20/(60*120))*100</f>
        <v>0.0005277197865924378</v>
      </c>
    </row>
    <row r="21" spans="1:6" ht="12.75">
      <c r="A21" s="4" t="s">
        <v>18</v>
      </c>
      <c r="B21" s="4"/>
      <c r="C21" s="4"/>
      <c r="D21" s="4"/>
      <c r="E21" s="4"/>
      <c r="F21" s="5">
        <f>SUM(F4:F16)</f>
        <v>0.2096953994567713</v>
      </c>
    </row>
    <row r="23" spans="1:6" ht="12.75">
      <c r="A23" s="4" t="s">
        <v>21</v>
      </c>
      <c r="B23" s="4" t="s">
        <v>1</v>
      </c>
      <c r="C23" s="4" t="s">
        <v>56</v>
      </c>
      <c r="D23" s="4" t="s">
        <v>22</v>
      </c>
      <c r="E23" s="4" t="s">
        <v>23</v>
      </c>
      <c r="F23" s="4"/>
    </row>
    <row r="24" spans="1:6" ht="12.75">
      <c r="A24" t="s">
        <v>24</v>
      </c>
      <c r="B24" t="s">
        <v>53</v>
      </c>
      <c r="C24" s="6">
        <v>0.0107</v>
      </c>
      <c r="D24">
        <v>33</v>
      </c>
      <c r="E24">
        <v>12.36</v>
      </c>
      <c r="F24" s="3">
        <f>(C24*D24)/(E24*6*12)*100</f>
        <v>0.0396777238403452</v>
      </c>
    </row>
    <row r="25" spans="1:6" ht="12.75">
      <c r="A25" t="s">
        <v>25</v>
      </c>
      <c r="B25" t="s">
        <v>53</v>
      </c>
      <c r="C25" s="6">
        <v>0.0171</v>
      </c>
      <c r="D25">
        <v>33</v>
      </c>
      <c r="E25">
        <v>12.36</v>
      </c>
      <c r="F25" s="3">
        <f>(C25*D25)/(E25*6*12)*100</f>
        <v>0.0634101941747573</v>
      </c>
    </row>
    <row r="26" spans="1:6" ht="12.75">
      <c r="A26" t="s">
        <v>57</v>
      </c>
      <c r="B26" t="s">
        <v>53</v>
      </c>
      <c r="C26" s="6">
        <v>0.0089</v>
      </c>
      <c r="D26">
        <v>12</v>
      </c>
      <c r="E26">
        <v>12.36</v>
      </c>
      <c r="F26" s="3">
        <f>(C26*D26)/(E26*6*12)*100</f>
        <v>0.012001078748651564</v>
      </c>
    </row>
    <row r="27" spans="1:6" ht="12.75">
      <c r="A27" s="4" t="s">
        <v>18</v>
      </c>
      <c r="C27" s="4"/>
      <c r="D27" s="4"/>
      <c r="E27" s="4"/>
      <c r="F27" s="5">
        <f>SUM(F24:F26)</f>
        <v>0.11508899676375407</v>
      </c>
    </row>
    <row r="30" spans="1:6" s="4" customFormat="1" ht="12.75">
      <c r="A30" s="4" t="s">
        <v>27</v>
      </c>
      <c r="F30" s="5">
        <f>F21+F27</f>
        <v>0.32478439622052535</v>
      </c>
    </row>
  </sheetData>
  <printOptions/>
  <pageMargins left="0.75" right="0.75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E8" sqref="E8"/>
    </sheetView>
  </sheetViews>
  <sheetFormatPr defaultColWidth="9.140625" defaultRowHeight="12.75"/>
  <cols>
    <col min="1" max="1" width="17.7109375" style="0" customWidth="1"/>
    <col min="2" max="2" width="20.7109375" style="0" customWidth="1"/>
    <col min="3" max="5" width="15.7109375" style="0" customWidth="1"/>
    <col min="6" max="6" width="25.8515625" style="0" customWidth="1"/>
  </cols>
  <sheetData>
    <row r="1" ht="12.75">
      <c r="C1" s="4" t="s">
        <v>38</v>
      </c>
    </row>
    <row r="3" spans="1:6" ht="12.75">
      <c r="A3" s="2" t="s">
        <v>0</v>
      </c>
      <c r="B3" s="2" t="s">
        <v>1</v>
      </c>
      <c r="C3" s="2" t="s">
        <v>4</v>
      </c>
      <c r="D3" s="2" t="s">
        <v>3</v>
      </c>
      <c r="E3" s="2" t="s">
        <v>6</v>
      </c>
      <c r="F3" s="2" t="s">
        <v>7</v>
      </c>
    </row>
    <row r="4" spans="1:6" ht="12.75">
      <c r="A4" t="s">
        <v>28</v>
      </c>
      <c r="B4" t="s">
        <v>9</v>
      </c>
      <c r="C4">
        <v>14.3</v>
      </c>
      <c r="D4">
        <v>185</v>
      </c>
      <c r="E4">
        <v>0.036</v>
      </c>
      <c r="F4" s="3">
        <f>(E4/C4)*(D4/(60*120))*100</f>
        <v>0.006468531468531467</v>
      </c>
    </row>
    <row r="5" spans="1:6" ht="12.75">
      <c r="A5" t="s">
        <v>29</v>
      </c>
      <c r="B5" t="s">
        <v>9</v>
      </c>
      <c r="C5">
        <v>14.3</v>
      </c>
      <c r="D5">
        <v>72</v>
      </c>
      <c r="E5">
        <v>0.036</v>
      </c>
      <c r="F5" s="3">
        <f>(E5/C5)*(D5/(60*120))*100</f>
        <v>0.002517482517482517</v>
      </c>
    </row>
    <row r="6" spans="1:6" ht="12.75">
      <c r="A6" t="s">
        <v>30</v>
      </c>
      <c r="B6" t="s">
        <v>14</v>
      </c>
      <c r="C6">
        <v>9.12</v>
      </c>
      <c r="D6">
        <v>90</v>
      </c>
      <c r="E6">
        <v>0.05</v>
      </c>
      <c r="F6" s="3">
        <f>(E6/C6)*(D6/(60*120))*100</f>
        <v>0.006853070175438598</v>
      </c>
    </row>
    <row r="7" spans="1:6" ht="12.75">
      <c r="A7" t="s">
        <v>58</v>
      </c>
      <c r="B7" t="s">
        <v>62</v>
      </c>
      <c r="C7">
        <v>9.12</v>
      </c>
      <c r="D7">
        <v>33</v>
      </c>
      <c r="E7">
        <v>0.06</v>
      </c>
      <c r="F7" s="3">
        <f>(E7/C7)*(D7/(60*120))*100</f>
        <v>0.0030153508771929827</v>
      </c>
    </row>
    <row r="8" spans="1:6" ht="12.75">
      <c r="A8" t="s">
        <v>31</v>
      </c>
      <c r="B8" t="s">
        <v>32</v>
      </c>
      <c r="C8">
        <v>330</v>
      </c>
      <c r="D8">
        <v>424</v>
      </c>
      <c r="E8">
        <v>1.6</v>
      </c>
      <c r="F8" s="3">
        <f>(E8/C8)*(D8/(60*120))*100</f>
        <v>0.028552188552188554</v>
      </c>
    </row>
    <row r="9" spans="1:6" ht="12.75">
      <c r="A9" s="4" t="s">
        <v>18</v>
      </c>
      <c r="B9" s="4"/>
      <c r="C9" s="4"/>
      <c r="D9" s="4"/>
      <c r="E9" s="4"/>
      <c r="F9" s="5">
        <f>SUM(F4:F8)</f>
        <v>0.04740662359083411</v>
      </c>
    </row>
    <row r="11" ht="12.75">
      <c r="A11" s="4" t="s">
        <v>33</v>
      </c>
    </row>
    <row r="12" spans="1:6" ht="12.75">
      <c r="A12" s="4" t="s">
        <v>54</v>
      </c>
      <c r="B12" s="4" t="s">
        <v>1</v>
      </c>
      <c r="C12" s="4" t="s">
        <v>55</v>
      </c>
      <c r="D12" s="4" t="s">
        <v>35</v>
      </c>
      <c r="E12" s="4" t="s">
        <v>36</v>
      </c>
      <c r="F12" s="4" t="s">
        <v>5</v>
      </c>
    </row>
    <row r="13" spans="1:6" ht="12.75">
      <c r="A13" s="8" t="s">
        <v>34</v>
      </c>
      <c r="B13" s="8" t="s">
        <v>53</v>
      </c>
      <c r="C13" s="9">
        <v>0.0045</v>
      </c>
      <c r="D13" s="8">
        <v>33</v>
      </c>
      <c r="E13" s="8">
        <v>12.36</v>
      </c>
      <c r="F13" s="10">
        <f>(C13*D13)/(E13*6*12)</f>
        <v>0.00016686893203883495</v>
      </c>
    </row>
    <row r="16" spans="1:6" s="4" customFormat="1" ht="12.75">
      <c r="A16" s="4" t="s">
        <v>37</v>
      </c>
      <c r="F16" s="5">
        <f>F9+F13</f>
        <v>0.04757349252287295</v>
      </c>
    </row>
  </sheetData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E20" sqref="E20"/>
    </sheetView>
  </sheetViews>
  <sheetFormatPr defaultColWidth="9.140625" defaultRowHeight="12.75"/>
  <cols>
    <col min="1" max="1" width="15.8515625" style="0" customWidth="1"/>
    <col min="2" max="4" width="11.8515625" style="0" customWidth="1"/>
    <col min="5" max="5" width="13.57421875" style="0" customWidth="1"/>
    <col min="6" max="7" width="24.57421875" style="0" customWidth="1"/>
  </cols>
  <sheetData>
    <row r="1" ht="12.75">
      <c r="D1" s="4" t="s">
        <v>42</v>
      </c>
    </row>
    <row r="4" spans="1:6" ht="12.75">
      <c r="A4" t="s">
        <v>0</v>
      </c>
      <c r="B4" t="s">
        <v>47</v>
      </c>
      <c r="C4" t="s">
        <v>2</v>
      </c>
      <c r="D4" t="s">
        <v>48</v>
      </c>
      <c r="E4" t="s">
        <v>49</v>
      </c>
      <c r="F4" t="s">
        <v>5</v>
      </c>
    </row>
    <row r="5" spans="1:6" ht="12.75">
      <c r="A5" t="s">
        <v>43</v>
      </c>
      <c r="B5" t="s">
        <v>44</v>
      </c>
      <c r="C5">
        <v>270.5</v>
      </c>
      <c r="D5">
        <v>0.125</v>
      </c>
      <c r="E5" s="6">
        <v>0.0138</v>
      </c>
      <c r="F5" s="3">
        <f>PRODUCT(D5,E5,POWER(C5,-1))*100</f>
        <v>0.0006377079482439926</v>
      </c>
    </row>
    <row r="6" spans="1:6" ht="12.75">
      <c r="A6" t="s">
        <v>45</v>
      </c>
      <c r="B6" t="s">
        <v>46</v>
      </c>
      <c r="C6">
        <v>450</v>
      </c>
      <c r="D6">
        <v>0.25</v>
      </c>
      <c r="E6" s="6">
        <v>0.0207</v>
      </c>
      <c r="F6" s="3">
        <f>PRODUCT(D6,E6,POWER(C6,-1))*100</f>
        <v>0.00115</v>
      </c>
    </row>
    <row r="7" spans="1:6" ht="12.75">
      <c r="A7" t="s">
        <v>50</v>
      </c>
      <c r="B7" t="s">
        <v>46</v>
      </c>
      <c r="C7">
        <v>450</v>
      </c>
      <c r="D7">
        <v>0.2</v>
      </c>
      <c r="E7" s="6">
        <v>0.0207</v>
      </c>
      <c r="F7" s="3">
        <f>PRODUCT(D7,E7,POWER(C7,-1))*100</f>
        <v>0.0009200000000000001</v>
      </c>
    </row>
    <row r="8" spans="1:6" ht="12.75">
      <c r="A8" s="4" t="s">
        <v>18</v>
      </c>
      <c r="B8" s="4"/>
      <c r="C8" s="4"/>
      <c r="D8" s="4"/>
      <c r="E8" s="4"/>
      <c r="F8" s="5">
        <f>SUM(F5:F7)</f>
        <v>0.0027077079482439926</v>
      </c>
    </row>
  </sheetData>
  <printOptions/>
  <pageMargins left="0.75" right="0.75" top="1" bottom="1" header="0.5" footer="0.5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Physics Department</dc:creator>
  <cp:keywords/>
  <dc:description/>
  <cp:lastModifiedBy>Administrator</cp:lastModifiedBy>
  <cp:lastPrinted>2001-10-25T08:27:32Z</cp:lastPrinted>
  <dcterms:created xsi:type="dcterms:W3CDTF">2001-07-26T17:07:53Z</dcterms:created>
  <dcterms:modified xsi:type="dcterms:W3CDTF">2001-10-25T08:30:49Z</dcterms:modified>
  <cp:category/>
  <cp:version/>
  <cp:contentType/>
  <cp:contentStatus/>
</cp:coreProperties>
</file>